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5823"/>
  <workbookPr autoCompressPictures="0"/>
  <bookViews>
    <workbookView xWindow="120" yWindow="120" windowWidth="23260" windowHeight="12080"/>
  </bookViews>
  <sheets>
    <sheet name=" " sheetId="1" r:id="rId1"/>
  </sheets>
  <definedNames>
    <definedName name="a1_">' '!$B$9</definedName>
    <definedName name="a2_">' '!$B$12</definedName>
    <definedName name="b1_">' '!$B$10</definedName>
    <definedName name="b2_">' '!$B$13</definedName>
    <definedName name="d1_">' '!$B$11</definedName>
    <definedName name="d2_">' '!$B$14</definedName>
    <definedName name="p1_">' '!$B$16</definedName>
    <definedName name="p2_">' '!$B$17</definedName>
    <definedName name="q1_">' '!$F$16</definedName>
    <definedName name="q2_">' '!$F$17</definedName>
    <definedName name="solver_adj" localSheetId="0" hidden="1">' '!$B$40:$B$41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 '!$F$16</definedName>
    <definedName name="solver_lhs2" localSheetId="0" hidden="1">' '!$F$17</definedName>
    <definedName name="solver_lhs3" localSheetId="0" hidden="1">' '!$B$16</definedName>
    <definedName name="solver_lhs4" localSheetId="0" hidden="1">' '!$B$17</definedName>
    <definedName name="solver_lin" localSheetId="0" hidden="1">2</definedName>
    <definedName name="solver_neg" localSheetId="0" hidden="1">2</definedName>
    <definedName name="solver_num" localSheetId="0" hidden="1">4</definedName>
    <definedName name="solver_nwt" localSheetId="0" hidden="1">1</definedName>
    <definedName name="solver_opt" localSheetId="0" hidden="1">' '!$B$43</definedName>
    <definedName name="solver_pre" localSheetId="0" hidden="1">0.000001</definedName>
    <definedName name="solver_rel1" localSheetId="0" hidden="1">3</definedName>
    <definedName name="solver_rel2" localSheetId="0" hidden="1">3</definedName>
    <definedName name="solver_rel3" localSheetId="0" hidden="1">3</definedName>
    <definedName name="solver_rel4" localSheetId="0" hidden="1">3</definedName>
    <definedName name="solver_rhs1" localSheetId="0" hidden="1">0</definedName>
    <definedName name="solver_rhs2" localSheetId="0" hidden="1">0</definedName>
    <definedName name="solver_rhs3" localSheetId="0" hidden="1">0</definedName>
    <definedName name="solver_rhs4" localSheetId="0" hidden="1">0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1</definedName>
    <definedName name="solver_val" localSheetId="0" hidden="1">0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3" i="1" l="1"/>
  <c r="C34" i="1"/>
  <c r="C22" i="1"/>
  <c r="C28" i="1"/>
  <c r="F39" i="1"/>
  <c r="F38" i="1"/>
  <c r="C46" i="1"/>
  <c r="C45" i="1"/>
  <c r="G28" i="1"/>
  <c r="H28" i="1"/>
  <c r="G23" i="1"/>
  <c r="G22" i="1"/>
  <c r="F22" i="1"/>
  <c r="F17" i="1"/>
  <c r="B26" i="1"/>
  <c r="F16" i="1"/>
  <c r="B31" i="1"/>
  <c r="B43" i="1"/>
  <c r="B20" i="1"/>
  <c r="I28" i="1"/>
  <c r="H29" i="1"/>
  <c r="G29" i="1"/>
  <c r="K43" i="1"/>
  <c r="K44" i="1"/>
  <c r="H23" i="1"/>
  <c r="B47" i="1"/>
  <c r="J28" i="1"/>
  <c r="I29" i="1"/>
  <c r="I23" i="1"/>
  <c r="H22" i="1"/>
  <c r="K28" i="1"/>
  <c r="J29" i="1"/>
  <c r="I22" i="1"/>
  <c r="J23" i="1"/>
  <c r="L28" i="1"/>
  <c r="K29" i="1"/>
  <c r="J22" i="1"/>
  <c r="K23" i="1"/>
  <c r="M28" i="1"/>
  <c r="M29" i="1"/>
  <c r="L29" i="1"/>
  <c r="K22" i="1"/>
  <c r="L23" i="1"/>
  <c r="M23" i="1"/>
  <c r="L22" i="1"/>
  <c r="M22" i="1"/>
  <c r="F29" i="1"/>
</calcChain>
</file>

<file path=xl/sharedStrings.xml><?xml version="1.0" encoding="utf-8"?>
<sst xmlns="http://schemas.openxmlformats.org/spreadsheetml/2006/main" count="67" uniqueCount="49">
  <si>
    <t>Pricing of Multiple Products</t>
  </si>
  <si>
    <t>Parameters</t>
  </si>
  <si>
    <t>Values</t>
  </si>
  <si>
    <t>a1</t>
  </si>
  <si>
    <t>b1</t>
  </si>
  <si>
    <t>a2</t>
  </si>
  <si>
    <t>b2</t>
  </si>
  <si>
    <t>Product 1</t>
  </si>
  <si>
    <t>Product 2</t>
  </si>
  <si>
    <t>q1=a1-b1*p1+d1*p2</t>
  </si>
  <si>
    <t>q2=a2-b2*p2+d2*p1</t>
  </si>
  <si>
    <t>d1</t>
  </si>
  <si>
    <t>d2</t>
  </si>
  <si>
    <t>Profit</t>
  </si>
  <si>
    <t>p1</t>
  </si>
  <si>
    <t>p2</t>
  </si>
  <si>
    <t>price of good 1</t>
  </si>
  <si>
    <t>price of good 2</t>
  </si>
  <si>
    <t>q1</t>
  </si>
  <si>
    <t>q2</t>
  </si>
  <si>
    <t>Demand</t>
  </si>
  <si>
    <t>Multi-Product Monopoly</t>
  </si>
  <si>
    <t>=p1_*q1_</t>
  </si>
  <si>
    <t>=p2_*q2_</t>
  </si>
  <si>
    <t>=p1_*q1_+p2_*q2_</t>
  </si>
  <si>
    <t>Analytical solution</t>
  </si>
  <si>
    <t>Total profit</t>
  </si>
  <si>
    <t>=(2*a1_*b2_+a2_*(d1_+d2_))/(4*b1_*b2_-(d1_+d2_)^2)</t>
  </si>
  <si>
    <t>=(2*a2_*b1_+a1_*(d1_+d2_))/(4*b1_*b2_-(d1_+d2_)^2)</t>
  </si>
  <si>
    <t xml:space="preserve">Profit </t>
  </si>
  <si>
    <t>*********************************************************************************************************************************************************</t>
  </si>
  <si>
    <t>=(a2_+d2_*p1_)/(2*b2_)</t>
  </si>
  <si>
    <t>=(a1_+d1_*p2_)/(2*b1_)</t>
  </si>
  <si>
    <t>Would a monopolist selling two products (Product 1 and Product 2) charge higher or lower prices than two independent firms selling these products?</t>
  </si>
  <si>
    <t>Product 1 sold by Firm 1</t>
  </si>
  <si>
    <t>Product 2 sold by Firm 2</t>
  </si>
  <si>
    <t xml:space="preserve">Goal </t>
  </si>
  <si>
    <t>Goal</t>
  </si>
  <si>
    <t>p1=p1(p2)</t>
  </si>
  <si>
    <t>p2=p2(p1)</t>
  </si>
  <si>
    <t xml:space="preserve">Analytical solution </t>
  </si>
  <si>
    <t>Equilibrium p1</t>
  </si>
  <si>
    <t>Equilibrium p2</t>
  </si>
  <si>
    <t>=(2*a1_*b2_+a2_*d1_)/(4*b1_*b2_-d1_*d2_)</t>
  </si>
  <si>
    <t>=(2*a2_*b1_+a1_*d2_)/(4*b1_*b2_-d1_*d2_)</t>
  </si>
  <si>
    <t>Analytical solution BR1</t>
  </si>
  <si>
    <t>Analytical solution BR2</t>
  </si>
  <si>
    <t>(Best Response of Firm 1)</t>
  </si>
  <si>
    <t>(Best Response of Firm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</si>
</sst>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Font="1"/>
    <xf numFmtId="0" fontId="2" fillId="0" borderId="0" xfId="0" applyFont="1"/>
    <xf numFmtId="0" fontId="0" fillId="0" borderId="1" xfId="0" applyBorder="1"/>
    <xf numFmtId="0" fontId="0" fillId="0" borderId="2" xfId="0" applyBorder="1" applyAlignment="1">
      <alignment horizontal="center"/>
    </xf>
    <xf numFmtId="0" fontId="2" fillId="0" borderId="3" xfId="0" applyFont="1" applyBorder="1"/>
    <xf numFmtId="0" fontId="3" fillId="0" borderId="4" xfId="0" applyFont="1" applyBorder="1" applyAlignment="1">
      <alignment horizontal="center"/>
    </xf>
    <xf numFmtId="0" fontId="2" fillId="0" borderId="5" xfId="0" applyFont="1" applyBorder="1"/>
    <xf numFmtId="0" fontId="3" fillId="0" borderId="6" xfId="0" applyFont="1" applyBorder="1" applyAlignment="1">
      <alignment horizontal="center"/>
    </xf>
    <xf numFmtId="0" fontId="2" fillId="0" borderId="0" xfId="0" applyFont="1" applyFill="1" applyBorder="1"/>
    <xf numFmtId="0" fontId="2" fillId="0" borderId="7" xfId="0" applyFont="1" applyFill="1" applyBorder="1"/>
    <xf numFmtId="0" fontId="0" fillId="0" borderId="9" xfId="0" applyBorder="1"/>
    <xf numFmtId="0" fontId="2" fillId="0" borderId="10" xfId="0" applyFont="1" applyFill="1" applyBorder="1"/>
    <xf numFmtId="0" fontId="0" fillId="0" borderId="12" xfId="0" applyBorder="1"/>
    <xf numFmtId="0" fontId="2" fillId="0" borderId="7" xfId="0" applyFont="1" applyBorder="1"/>
    <xf numFmtId="0" fontId="0" fillId="0" borderId="9" xfId="0" applyFont="1" applyBorder="1"/>
    <xf numFmtId="0" fontId="2" fillId="0" borderId="10" xfId="0" applyFont="1" applyBorder="1"/>
    <xf numFmtId="0" fontId="0" fillId="0" borderId="12" xfId="0" applyFont="1" applyBorder="1"/>
    <xf numFmtId="0" fontId="2" fillId="0" borderId="2" xfId="0" applyFont="1" applyBorder="1"/>
    <xf numFmtId="0" fontId="0" fillId="0" borderId="4" xfId="0" applyBorder="1"/>
    <xf numFmtId="0" fontId="0" fillId="0" borderId="6" xfId="0" applyBorder="1"/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/>
    <xf numFmtId="0" fontId="0" fillId="0" borderId="0" xfId="0" quotePrefix="1"/>
    <xf numFmtId="0" fontId="0" fillId="0" borderId="12" xfId="0" applyFont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/>
    <xf numFmtId="1" fontId="5" fillId="0" borderId="8" xfId="0" applyNumberFormat="1" applyFont="1" applyFill="1" applyBorder="1" applyAlignment="1">
      <alignment horizontal="center"/>
    </xf>
    <xf numFmtId="1" fontId="5" fillId="0" borderId="11" xfId="0" applyNumberFormat="1" applyFont="1" applyFill="1" applyBorder="1" applyAlignment="1">
      <alignment horizontal="center"/>
    </xf>
    <xf numFmtId="1" fontId="0" fillId="0" borderId="0" xfId="0" applyNumberFormat="1" applyFont="1"/>
    <xf numFmtId="0" fontId="0" fillId="0" borderId="7" xfId="0" applyFont="1" applyBorder="1"/>
    <xf numFmtId="0" fontId="0" fillId="0" borderId="8" xfId="0" applyBorder="1" applyAlignment="1"/>
    <xf numFmtId="0" fontId="0" fillId="0" borderId="10" xfId="0" applyFont="1" applyBorder="1"/>
    <xf numFmtId="0" fontId="0" fillId="0" borderId="11" xfId="0" applyBorder="1"/>
    <xf numFmtId="1" fontId="5" fillId="0" borderId="9" xfId="0" applyNumberFormat="1" applyFont="1" applyFill="1" applyBorder="1" applyAlignment="1">
      <alignment horizontal="center"/>
    </xf>
    <xf numFmtId="1" fontId="5" fillId="0" borderId="12" xfId="0" applyNumberFormat="1" applyFont="1" applyFill="1" applyBorder="1" applyAlignment="1">
      <alignment horizontal="center"/>
    </xf>
    <xf numFmtId="1" fontId="2" fillId="0" borderId="7" xfId="0" applyNumberFormat="1" applyFont="1" applyFill="1" applyBorder="1" applyAlignment="1">
      <alignment horizontal="center"/>
    </xf>
    <xf numFmtId="1" fontId="0" fillId="0" borderId="8" xfId="0" applyNumberFormat="1" applyFont="1" applyBorder="1" applyAlignment="1">
      <alignment horizontal="center"/>
    </xf>
    <xf numFmtId="1" fontId="0" fillId="0" borderId="9" xfId="0" applyNumberFormat="1" applyFont="1" applyBorder="1" applyAlignment="1">
      <alignment horizontal="center"/>
    </xf>
    <xf numFmtId="1" fontId="2" fillId="0" borderId="10" xfId="0" applyNumberFormat="1" applyFont="1" applyFill="1" applyBorder="1" applyAlignment="1">
      <alignment horizontal="center"/>
    </xf>
    <xf numFmtId="1" fontId="4" fillId="0" borderId="0" xfId="0" applyNumberFormat="1" applyFont="1" applyAlignment="1">
      <alignment horizontal="center"/>
    </xf>
    <xf numFmtId="2" fontId="4" fillId="0" borderId="8" xfId="0" applyNumberFormat="1" applyFont="1" applyFill="1" applyBorder="1" applyAlignment="1">
      <alignment horizontal="center"/>
    </xf>
    <xf numFmtId="2" fontId="4" fillId="0" borderId="11" xfId="0" applyNumberFormat="1" applyFont="1" applyFill="1" applyBorder="1" applyAlignment="1">
      <alignment horizontal="center"/>
    </xf>
    <xf numFmtId="1" fontId="2" fillId="0" borderId="0" xfId="0" applyNumberFormat="1" applyFont="1" applyFill="1" applyBorder="1" applyAlignment="1">
      <alignment horizontal="center"/>
    </xf>
    <xf numFmtId="1" fontId="5" fillId="0" borderId="0" xfId="0" applyNumberFormat="1" applyFont="1" applyFill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0" xfId="0" quotePrefix="1" applyBorder="1"/>
    <xf numFmtId="2" fontId="0" fillId="0" borderId="9" xfId="0" applyNumberFormat="1" applyFont="1" applyBorder="1" applyAlignment="1">
      <alignment horizontal="center"/>
    </xf>
    <xf numFmtId="0" fontId="1" fillId="0" borderId="11" xfId="0" applyFont="1" applyBorder="1"/>
    <xf numFmtId="0" fontId="0" fillId="0" borderId="12" xfId="0" quotePrefix="1" applyBorder="1"/>
    <xf numFmtId="0" fontId="0" fillId="0" borderId="11" xfId="0" applyBorder="1" applyAlignment="1"/>
    <xf numFmtId="0" fontId="4" fillId="0" borderId="0" xfId="0" applyFont="1"/>
    <xf numFmtId="0" fontId="5" fillId="0" borderId="0" xfId="0" applyFont="1" applyAlignment="1">
      <alignment horizontal="center"/>
    </xf>
    <xf numFmtId="0" fontId="0" fillId="0" borderId="7" xfId="0" applyBorder="1"/>
    <xf numFmtId="0" fontId="5" fillId="0" borderId="11" xfId="0" applyFont="1" applyBorder="1"/>
    <xf numFmtId="0" fontId="4" fillId="0" borderId="0" xfId="0" quotePrefix="1" applyFont="1"/>
    <xf numFmtId="2" fontId="0" fillId="0" borderId="12" xfId="0" quotePrefix="1" applyNumberFormat="1" applyBorder="1" applyAlignment="1">
      <alignment horizontal="center"/>
    </xf>
    <xf numFmtId="0" fontId="0" fillId="0" borderId="1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abSelected="1" workbookViewId="0">
      <selection activeCell="B11" sqref="B11"/>
    </sheetView>
  </sheetViews>
  <sheetFormatPr baseColWidth="10" defaultColWidth="9.1640625" defaultRowHeight="14" x14ac:dyDescent="0"/>
  <cols>
    <col min="1" max="1" width="22.5" style="1" customWidth="1"/>
    <col min="2" max="2" width="19" style="1" customWidth="1"/>
    <col min="3" max="3" width="21.6640625" style="1" customWidth="1"/>
    <col min="4" max="4" width="9.1640625" style="1"/>
    <col min="5" max="5" width="16.6640625" style="1" customWidth="1"/>
    <col min="6" max="16384" width="9.1640625" style="1"/>
  </cols>
  <sheetData>
    <row r="1" spans="1:6">
      <c r="A1" s="2" t="s">
        <v>0</v>
      </c>
    </row>
    <row r="2" spans="1:6">
      <c r="A2" s="29" t="s">
        <v>33</v>
      </c>
    </row>
    <row r="3" spans="1:6" ht="15" thickBot="1"/>
    <row r="4" spans="1:6">
      <c r="A4" s="3"/>
      <c r="B4" s="18" t="s">
        <v>20</v>
      </c>
    </row>
    <row r="5" spans="1:6">
      <c r="A5" s="5" t="s">
        <v>7</v>
      </c>
      <c r="B5" s="19" t="s">
        <v>9</v>
      </c>
    </row>
    <row r="6" spans="1:6" ht="15" thickBot="1">
      <c r="A6" s="7" t="s">
        <v>8</v>
      </c>
      <c r="B6" s="20" t="s">
        <v>10</v>
      </c>
    </row>
    <row r="7" spans="1:6" ht="15" thickBot="1">
      <c r="A7"/>
      <c r="B7"/>
    </row>
    <row r="8" spans="1:6">
      <c r="A8" s="3" t="s">
        <v>1</v>
      </c>
      <c r="B8" s="4" t="s">
        <v>2</v>
      </c>
    </row>
    <row r="9" spans="1:6">
      <c r="A9" s="5" t="s">
        <v>3</v>
      </c>
      <c r="B9" s="6">
        <v>100</v>
      </c>
    </row>
    <row r="10" spans="1:6">
      <c r="A10" s="5" t="s">
        <v>4</v>
      </c>
      <c r="B10" s="6">
        <v>2</v>
      </c>
    </row>
    <row r="11" spans="1:6">
      <c r="A11" s="5" t="s">
        <v>11</v>
      </c>
      <c r="B11" s="6">
        <v>1</v>
      </c>
    </row>
    <row r="12" spans="1:6">
      <c r="A12" s="5" t="s">
        <v>5</v>
      </c>
      <c r="B12" s="6">
        <v>100</v>
      </c>
    </row>
    <row r="13" spans="1:6">
      <c r="A13" s="5" t="s">
        <v>6</v>
      </c>
      <c r="B13" s="6">
        <v>2</v>
      </c>
    </row>
    <row r="14" spans="1:6" ht="15" thickBot="1">
      <c r="A14" s="7" t="s">
        <v>12</v>
      </c>
      <c r="B14" s="8">
        <v>1</v>
      </c>
    </row>
    <row r="15" spans="1:6" ht="15" thickBot="1"/>
    <row r="16" spans="1:6">
      <c r="A16" s="10" t="s">
        <v>14</v>
      </c>
      <c r="B16" s="44">
        <v>33.340000000000003</v>
      </c>
      <c r="C16" s="11" t="s">
        <v>16</v>
      </c>
      <c r="E16" s="14" t="s">
        <v>18</v>
      </c>
      <c r="F16" s="15">
        <f>a1_-b1_*p1_+d1_*p2_</f>
        <v>66.66</v>
      </c>
    </row>
    <row r="17" spans="1:13" ht="15" thickBot="1">
      <c r="A17" s="12" t="s">
        <v>15</v>
      </c>
      <c r="B17" s="45">
        <v>33.340000000000003</v>
      </c>
      <c r="C17" s="13" t="s">
        <v>17</v>
      </c>
      <c r="E17" s="16" t="s">
        <v>19</v>
      </c>
      <c r="F17" s="17">
        <f>a2_-b2_*p2_+d2_*p1_</f>
        <v>66.66</v>
      </c>
    </row>
    <row r="19" spans="1:13">
      <c r="A19" s="9" t="s">
        <v>34</v>
      </c>
    </row>
    <row r="20" spans="1:13">
      <c r="A20" s="2" t="s">
        <v>13</v>
      </c>
      <c r="B20" s="43">
        <f>p1_*q1_</f>
        <v>2222.4444000000003</v>
      </c>
      <c r="C20" s="24" t="s">
        <v>22</v>
      </c>
      <c r="D20" s="54" t="s">
        <v>36</v>
      </c>
    </row>
    <row r="21" spans="1:13" ht="15" thickBot="1">
      <c r="A21" s="2"/>
      <c r="B21" s="21"/>
      <c r="C21" s="32"/>
      <c r="E21" s="9"/>
      <c r="F21" s="26"/>
      <c r="G21" s="26"/>
      <c r="H21" s="27"/>
      <c r="I21" s="28"/>
      <c r="J21" s="27"/>
      <c r="K21" s="27"/>
    </row>
    <row r="22" spans="1:13">
      <c r="A22" s="56" t="s">
        <v>45</v>
      </c>
      <c r="B22" s="34" t="s">
        <v>38</v>
      </c>
      <c r="C22" s="50">
        <f>(a1_+d1_*p2_)/(2*b1_)</f>
        <v>33.335000000000001</v>
      </c>
      <c r="E22" s="39" t="s">
        <v>14</v>
      </c>
      <c r="F22" s="30">
        <f t="shared" ref="F22:M22" si="0">(a1_+d1_*F23)/(2*b1_)</f>
        <v>37.5</v>
      </c>
      <c r="G22" s="30">
        <f t="shared" si="0"/>
        <v>36.25</v>
      </c>
      <c r="H22" s="30">
        <f t="shared" si="0"/>
        <v>35</v>
      </c>
      <c r="I22" s="30">
        <f t="shared" si="0"/>
        <v>33.75</v>
      </c>
      <c r="J22" s="30">
        <f t="shared" si="0"/>
        <v>32.5</v>
      </c>
      <c r="K22" s="30">
        <f t="shared" si="0"/>
        <v>31.25</v>
      </c>
      <c r="L22" s="30">
        <f t="shared" si="0"/>
        <v>30</v>
      </c>
      <c r="M22" s="37">
        <f t="shared" si="0"/>
        <v>28.75</v>
      </c>
    </row>
    <row r="23" spans="1:13" ht="15" thickBot="1">
      <c r="A23" s="60" t="s">
        <v>47</v>
      </c>
      <c r="B23" s="53"/>
      <c r="C23" s="52" t="s">
        <v>32</v>
      </c>
      <c r="E23" s="42" t="s">
        <v>15</v>
      </c>
      <c r="F23" s="31">
        <v>50</v>
      </c>
      <c r="G23" s="31">
        <f>F23-5</f>
        <v>45</v>
      </c>
      <c r="H23" s="31">
        <f t="shared" ref="H23:M23" si="1">G23-5</f>
        <v>40</v>
      </c>
      <c r="I23" s="31">
        <f t="shared" si="1"/>
        <v>35</v>
      </c>
      <c r="J23" s="31">
        <f t="shared" si="1"/>
        <v>30</v>
      </c>
      <c r="K23" s="31">
        <f t="shared" si="1"/>
        <v>25</v>
      </c>
      <c r="L23" s="31">
        <f t="shared" si="1"/>
        <v>20</v>
      </c>
      <c r="M23" s="38">
        <f t="shared" si="1"/>
        <v>15</v>
      </c>
    </row>
    <row r="24" spans="1:13">
      <c r="A24" t="s">
        <v>30</v>
      </c>
      <c r="B24" s="29"/>
      <c r="E24" s="46"/>
      <c r="F24" s="47"/>
      <c r="G24" s="47"/>
      <c r="H24" s="47"/>
      <c r="I24" s="47"/>
      <c r="J24" s="47"/>
      <c r="K24" s="47"/>
      <c r="L24" s="47"/>
      <c r="M24" s="47"/>
    </row>
    <row r="25" spans="1:13">
      <c r="A25" s="9" t="s">
        <v>35</v>
      </c>
    </row>
    <row r="26" spans="1:13">
      <c r="A26" s="2" t="s">
        <v>13</v>
      </c>
      <c r="B26" s="43">
        <f>p2_*q2_</f>
        <v>2222.4444000000003</v>
      </c>
      <c r="C26" s="24" t="s">
        <v>23</v>
      </c>
      <c r="D26" s="54" t="s">
        <v>36</v>
      </c>
    </row>
    <row r="27" spans="1:13" ht="15" thickBot="1">
      <c r="A27" s="2"/>
      <c r="B27" s="22"/>
      <c r="C27" s="24"/>
    </row>
    <row r="28" spans="1:13">
      <c r="A28" s="56" t="s">
        <v>46</v>
      </c>
      <c r="B28" s="34" t="s">
        <v>39</v>
      </c>
      <c r="C28" s="50">
        <f>(a2_+d2_*p1_)/(2*b2_)</f>
        <v>33.335000000000001</v>
      </c>
      <c r="E28" s="39" t="s">
        <v>14</v>
      </c>
      <c r="F28" s="30">
        <v>50</v>
      </c>
      <c r="G28" s="40">
        <f>F28-5</f>
        <v>45</v>
      </c>
      <c r="H28" s="40">
        <f t="shared" ref="H28:M28" si="2">G28-5</f>
        <v>40</v>
      </c>
      <c r="I28" s="40">
        <f t="shared" si="2"/>
        <v>35</v>
      </c>
      <c r="J28" s="40">
        <f t="shared" si="2"/>
        <v>30</v>
      </c>
      <c r="K28" s="40">
        <f t="shared" si="2"/>
        <v>25</v>
      </c>
      <c r="L28" s="40">
        <f t="shared" si="2"/>
        <v>20</v>
      </c>
      <c r="M28" s="41">
        <f t="shared" si="2"/>
        <v>15</v>
      </c>
    </row>
    <row r="29" spans="1:13" ht="15" thickBot="1">
      <c r="A29" s="60" t="s">
        <v>48</v>
      </c>
      <c r="B29" s="51"/>
      <c r="C29" s="52" t="s">
        <v>31</v>
      </c>
      <c r="E29" s="42" t="s">
        <v>15</v>
      </c>
      <c r="F29" s="31">
        <f t="shared" ref="F29:M29" si="3">(a2_+d2_*F28)/(2*b2_)</f>
        <v>37.5</v>
      </c>
      <c r="G29" s="31">
        <f t="shared" si="3"/>
        <v>36.25</v>
      </c>
      <c r="H29" s="31">
        <f t="shared" si="3"/>
        <v>35</v>
      </c>
      <c r="I29" s="31">
        <f t="shared" si="3"/>
        <v>33.75</v>
      </c>
      <c r="J29" s="31">
        <f t="shared" si="3"/>
        <v>32.5</v>
      </c>
      <c r="K29" s="31">
        <f t="shared" si="3"/>
        <v>31.25</v>
      </c>
      <c r="L29" s="31">
        <f t="shared" si="3"/>
        <v>30</v>
      </c>
      <c r="M29" s="38">
        <f t="shared" si="3"/>
        <v>28.75</v>
      </c>
    </row>
    <row r="30" spans="1:13">
      <c r="B30" s="23"/>
      <c r="E30" s="46"/>
      <c r="F30" s="47"/>
      <c r="G30" s="47"/>
      <c r="H30" s="47"/>
      <c r="I30" s="47"/>
      <c r="J30" s="47"/>
      <c r="K30" s="47"/>
      <c r="L30" s="47"/>
      <c r="M30" s="47"/>
    </row>
    <row r="31" spans="1:13">
      <c r="A31" t="s">
        <v>26</v>
      </c>
      <c r="B31" s="43">
        <f>p1_*q1_+p2_*q2_</f>
        <v>4444.8888000000006</v>
      </c>
      <c r="C31" s="24" t="s">
        <v>24</v>
      </c>
      <c r="D31" s="54"/>
    </row>
    <row r="32" spans="1:13" ht="15" thickBot="1">
      <c r="A32"/>
      <c r="B32" s="43"/>
      <c r="C32" s="24"/>
      <c r="D32" s="54"/>
    </row>
    <row r="33" spans="1:13">
      <c r="A33" s="56" t="s">
        <v>40</v>
      </c>
      <c r="B33" s="34" t="s">
        <v>41</v>
      </c>
      <c r="C33" s="50">
        <f>(2*a1_*b2_+a2_*d1_)/(4*b1_*b2_-d1_*d2_)</f>
        <v>33.333333333333336</v>
      </c>
      <c r="D33" s="58"/>
      <c r="E33" s="24" t="s">
        <v>43</v>
      </c>
    </row>
    <row r="34" spans="1:13" ht="15" thickBot="1">
      <c r="A34" s="35"/>
      <c r="B34" s="57" t="s">
        <v>42</v>
      </c>
      <c r="C34" s="59">
        <f>(2*a2_*b1_+a1_*d2_)/(4*b1_*b2_-d1_*d2_)</f>
        <v>33.333333333333336</v>
      </c>
      <c r="D34" s="54"/>
      <c r="E34" s="24" t="s">
        <v>44</v>
      </c>
    </row>
    <row r="35" spans="1:13">
      <c r="A35"/>
      <c r="B35" s="43"/>
      <c r="C35" s="24"/>
      <c r="E35" s="46"/>
      <c r="F35" s="47"/>
      <c r="G35" s="47"/>
      <c r="H35" s="47"/>
      <c r="I35" s="47"/>
      <c r="J35" s="47"/>
      <c r="K35" s="47"/>
      <c r="L35" s="47"/>
      <c r="M35" s="47"/>
    </row>
    <row r="36" spans="1:13">
      <c r="A36"/>
      <c r="B36" s="43"/>
      <c r="C36" s="24"/>
    </row>
    <row r="37" spans="1:13" ht="15" thickBot="1">
      <c r="A37" t="s">
        <v>30</v>
      </c>
      <c r="B37" s="29"/>
    </row>
    <row r="38" spans="1:13">
      <c r="A38" s="2" t="s">
        <v>21</v>
      </c>
      <c r="E38" s="14" t="s">
        <v>18</v>
      </c>
      <c r="F38" s="15">
        <f>a1_-b1_*B40+d1_*B41</f>
        <v>50.000000390640885</v>
      </c>
    </row>
    <row r="39" spans="1:13" ht="15" thickBot="1">
      <c r="E39" s="16" t="s">
        <v>19</v>
      </c>
      <c r="F39" s="17">
        <f>a2_-b2_*B41+d2_*B40</f>
        <v>50.000000390640885</v>
      </c>
    </row>
    <row r="40" spans="1:13">
      <c r="A40" s="10" t="s">
        <v>14</v>
      </c>
      <c r="B40" s="44">
        <v>49.999999609359115</v>
      </c>
      <c r="C40" s="11" t="s">
        <v>16</v>
      </c>
    </row>
    <row r="41" spans="1:13" ht="15" thickBot="1">
      <c r="A41" s="12" t="s">
        <v>15</v>
      </c>
      <c r="B41" s="45">
        <v>49.999999609359115</v>
      </c>
      <c r="C41" s="13" t="s">
        <v>17</v>
      </c>
      <c r="D41" s="54" t="s">
        <v>37</v>
      </c>
    </row>
    <row r="42" spans="1:13" ht="15" thickBot="1"/>
    <row r="43" spans="1:13">
      <c r="A43" s="9" t="s">
        <v>29</v>
      </c>
      <c r="B43" s="43">
        <f>B40*F38+B41*F39</f>
        <v>5000</v>
      </c>
      <c r="D43" s="49" t="s">
        <v>27</v>
      </c>
      <c r="J43" s="14" t="s">
        <v>18</v>
      </c>
      <c r="K43" s="15">
        <f>a1_-b1_*C45+d1_*C46</f>
        <v>50</v>
      </c>
    </row>
    <row r="44" spans="1:13" ht="15" thickBot="1">
      <c r="D44" s="49" t="s">
        <v>28</v>
      </c>
      <c r="J44" s="16" t="s">
        <v>19</v>
      </c>
      <c r="K44" s="17">
        <f>a2_-b2_*C46+d2_*C45</f>
        <v>50</v>
      </c>
    </row>
    <row r="45" spans="1:13">
      <c r="A45" s="33" t="s">
        <v>25</v>
      </c>
      <c r="B45" s="34" t="s">
        <v>14</v>
      </c>
      <c r="C45" s="48">
        <f>(2*a1_*b2_+a2_*(d1_+d2_))/(4*b1_*b2_-(d1_+d2_)^2)</f>
        <v>50</v>
      </c>
    </row>
    <row r="46" spans="1:13" ht="15" thickBot="1">
      <c r="A46" s="35"/>
      <c r="B46" s="36" t="s">
        <v>15</v>
      </c>
      <c r="C46" s="25">
        <f>(2*a2_*b1_+a1_*(d1_+d2_))/(4*b1_*b2_-(d1_+d2_)^2)</f>
        <v>50</v>
      </c>
    </row>
    <row r="47" spans="1:13">
      <c r="A47" t="s">
        <v>13</v>
      </c>
      <c r="B47" s="55">
        <f>C45*K43+C46*K44</f>
        <v>5000</v>
      </c>
    </row>
  </sheetData>
  <pageMargins left="0.56000000000000005" right="0.17" top="0.38" bottom="0.41" header="0.3" footer="0.3"/>
  <pageSetup scale="80" orientation="landscape"/>
  <headerFooter>
    <oddHeader>&amp;C&amp;F&amp;D</oddHead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</vt:lpstr>
    </vt:vector>
  </TitlesOfParts>
  <Company>Emory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marbats</dc:creator>
  <cp:lastModifiedBy>Raunak Kedar</cp:lastModifiedBy>
  <cp:lastPrinted>2012-02-14T20:28:44Z</cp:lastPrinted>
  <dcterms:created xsi:type="dcterms:W3CDTF">2012-02-14T15:47:47Z</dcterms:created>
  <dcterms:modified xsi:type="dcterms:W3CDTF">2015-12-07T21:05:15Z</dcterms:modified>
</cp:coreProperties>
</file>