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mc:AlternateContent xmlns:mc="http://schemas.openxmlformats.org/markup-compatibility/2006">
    <mc:Choice Requires="x15">
      <x15ac:absPath xmlns:x15ac="http://schemas.microsoft.com/office/spreadsheetml/2010/11/ac" url="C:\Users\Krystie1984\Documents\UMUC\MBA 620\"/>
    </mc:Choice>
  </mc:AlternateContent>
  <xr:revisionPtr revIDLastSave="0" documentId="13_ncr:1_{578CCDA6-FF06-424B-BD27-035803FC8D81}" xr6:coauthVersionLast="37" xr6:coauthVersionMax="37" xr10:uidLastSave="{00000000-0000-0000-0000-000000000000}"/>
  <bookViews>
    <workbookView xWindow="0" yWindow="2130" windowWidth="15345" windowHeight="3675" xr2:uid="{00000000-000D-0000-FFFF-FFFF00000000}"/>
  </bookViews>
  <sheets>
    <sheet name="CHH Business Performance Ratios" sheetId="5" r:id="rId1"/>
  </sheets>
  <externalReferences>
    <externalReference r:id="rId2"/>
  </externalReferences>
  <definedNames>
    <definedName name="_xlnm.Print_Area" localSheetId="0">'CHH Business Performance Ratios'!$A$1:$G$25</definedName>
  </definedNames>
  <calcPr calcId="162913"/>
</workbook>
</file>

<file path=xl/calcChain.xml><?xml version="1.0" encoding="utf-8"?>
<calcChain xmlns="http://schemas.openxmlformats.org/spreadsheetml/2006/main">
  <c r="C5" i="5" l="1"/>
  <c r="B5" i="5"/>
  <c r="C6" i="5" l="1"/>
  <c r="B6" i="5"/>
  <c r="B7" i="5"/>
  <c r="C7" i="5"/>
  <c r="C8" i="5"/>
  <c r="B8" i="5"/>
  <c r="C3" i="5"/>
  <c r="C4" i="5"/>
  <c r="B4" i="5"/>
  <c r="B3" i="5"/>
  <c r="D3" i="5" l="1"/>
  <c r="D4" i="5"/>
  <c r="D5" i="5"/>
  <c r="D6" i="5"/>
  <c r="D7" i="5"/>
  <c r="D8" i="5"/>
</calcChain>
</file>

<file path=xl/sharedStrings.xml><?xml version="1.0" encoding="utf-8"?>
<sst xmlns="http://schemas.openxmlformats.org/spreadsheetml/2006/main" count="19" uniqueCount="19">
  <si>
    <t>Choice Hotels</t>
  </si>
  <si>
    <t>Ratios</t>
  </si>
  <si>
    <t>2016</t>
  </si>
  <si>
    <t>Formulas</t>
  </si>
  <si>
    <t>Receivables turnover ratio</t>
  </si>
  <si>
    <t>Quick ratio</t>
  </si>
  <si>
    <t>Debt-to-assets ratio</t>
  </si>
  <si>
    <t>Debt-to-equity ratio</t>
  </si>
  <si>
    <t>Return on assets (ROA)</t>
  </si>
  <si>
    <t>return on assets (ROA) = net income / total assets</t>
  </si>
  <si>
    <t>(2017/2016)-1</t>
  </si>
  <si>
    <t>Percent change from 2016 to 2017</t>
  </si>
  <si>
    <t>2017</t>
  </si>
  <si>
    <t>Equity multiplier</t>
  </si>
  <si>
    <t>equity multiplier = total assets / total stockholder equity</t>
  </si>
  <si>
    <t>debt-to-total assets ratio = total liabilities / total assets</t>
  </si>
  <si>
    <t>quick ratio = current assets / current liabilities</t>
  </si>
  <si>
    <t>receivables turnover ratio = total revenue / accounts receivable</t>
  </si>
  <si>
    <t>debt/equity ratio = total liabilities / total shareholders' equity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</si>
</sst>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 x14ac:knownFonts="1">
    <font>
      <sz val="11"/>
      <color rgb="FF000000"/>
      <name val="Calibri"/>
    </font>
    <font>
      <b/>
      <sz val="11"/>
      <color rgb="FF000000"/>
      <name val="Calibri"/>
      <family val="2"/>
    </font>
    <font>
      <b/>
      <u/>
      <sz val="11"/>
      <color rgb="FF000000"/>
      <name val="Calibri"/>
      <family val="2"/>
    </font>
    <font>
      <sz val="11"/>
      <color rgb="FF000000"/>
      <name val="Calibri"/>
      <family val="2"/>
    </font>
    <font>
      <sz val="11"/>
      <color rgb="FF000000"/>
      <name val="Calibri"/>
      <family val="2"/>
    </font>
  </fonts>
  <fills count="2">
    <fill>
      <patternFill patternType="none"/>
    </fill>
    <fill>
      <patternFill patternType="gray125"/>
    </fill>
  </fills>
  <borders count="1">
    <border>
      <left/>
      <right/>
      <top/>
      <bottom/>
      <diagonal/>
    </border>
  </borders>
  <cellStyleXfs count="2">
    <xf numFmtId="0" fontId="0" fillId="0" borderId="0"/>
    <xf numFmtId="9" fontId="4" fillId="0" borderId="0" applyFont="0" applyFill="0" applyBorder="0" applyAlignment="0" applyProtection="0"/>
  </cellStyleXfs>
  <cellXfs count="13">
    <xf numFmtId="0" fontId="0" fillId="0" borderId="0" xfId="0" applyFont="1" applyAlignment="1"/>
    <xf numFmtId="0" fontId="0" fillId="0" borderId="0" xfId="0" applyFont="1"/>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Font="1"/>
    <xf numFmtId="0" fontId="2" fillId="0" borderId="0" xfId="0" applyFont="1" applyAlignment="1">
      <alignment horizontal="center" vertical="center"/>
    </xf>
    <xf numFmtId="2" fontId="0" fillId="0" borderId="0" xfId="0" applyNumberFormat="1" applyFont="1"/>
    <xf numFmtId="0" fontId="0" fillId="0" borderId="0" xfId="0" applyFont="1" applyAlignment="1"/>
    <xf numFmtId="2" fontId="0" fillId="0" borderId="0" xfId="0" applyNumberFormat="1" applyFont="1"/>
    <xf numFmtId="0" fontId="1" fillId="0" borderId="0" xfId="0" applyFont="1" applyAlignment="1">
      <alignment horizontal="center" vertical="center"/>
    </xf>
    <xf numFmtId="0" fontId="3" fillId="0" borderId="0" xfId="0" applyFont="1" applyAlignment="1"/>
    <xf numFmtId="9" fontId="0" fillId="0" borderId="0" xfId="1" applyFont="1" applyAlignment="1">
      <alignment horizontal="center" vertical="center"/>
    </xf>
    <xf numFmtId="0" fontId="1" fillId="0" borderId="0" xfId="0" applyFont="1" applyAlignment="1">
      <alignment horizontal="center" vertical="center" wrapText="1"/>
    </xf>
  </cellXfs>
  <cellStyles count="2">
    <cellStyle name="Normal" xfId="0" builtinId="0"/>
    <cellStyle name="Percent" xfId="1" builtinId="5"/>
  </cellStyles>
  <dxfs count="26">
    <dxf>
      <alignment horizontal="center" vertical="center" textRotation="0" wrapText="0" indent="0" justifyLastLine="0" shrinkToFit="0" readingOrder="0"/>
    </dxf>
    <dxf>
      <numFmt numFmtId="2" formatCode="0.00"/>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s>
  <tableStyles count="8">
    <tableStyle name="CHH Income Statement-style" pivot="0" count="3" xr9:uid="{00000000-0011-0000-FFFF-FFFF00000000}">
      <tableStyleElement type="headerRow" dxfId="25"/>
      <tableStyleElement type="firstRowStripe" dxfId="24"/>
      <tableStyleElement type="secondRowStripe" dxfId="23"/>
    </tableStyle>
    <tableStyle name="CHH Balance Sheet-style" pivot="0" count="3" xr9:uid="{00000000-0011-0000-FFFF-FFFF01000000}">
      <tableStyleElement type="headerRow" dxfId="22"/>
      <tableStyleElement type="firstRowStripe" dxfId="21"/>
      <tableStyleElement type="secondRowStripe" dxfId="20"/>
    </tableStyle>
    <tableStyle name="CHH Income Statement-style 2" pivot="0" count="3" xr9:uid="{00000000-0011-0000-FFFF-FFFF02000000}">
      <tableStyleElement type="headerRow" dxfId="19"/>
      <tableStyleElement type="firstRowStripe" dxfId="18"/>
      <tableStyleElement type="secondRowStripe" dxfId="17"/>
    </tableStyle>
    <tableStyle name="CHH Balance Sheet-style 2" pivot="0" count="3" xr9:uid="{00000000-0011-0000-FFFF-FFFF03000000}">
      <tableStyleElement type="headerRow" dxfId="16"/>
      <tableStyleElement type="firstRowStripe" dxfId="15"/>
      <tableStyleElement type="secondRowStripe" dxfId="14"/>
    </tableStyle>
    <tableStyle name="CHH Balance Sheet Ratios-style" pivot="0" count="3" xr9:uid="{00000000-0011-0000-FFFF-FFFF04000000}">
      <tableStyleElement type="headerRow" dxfId="13"/>
      <tableStyleElement type="firstRowStripe" dxfId="12"/>
      <tableStyleElement type="secondRowStripe" dxfId="11"/>
    </tableStyle>
    <tableStyle name="CHH Cash Flow-style" pivot="0" count="3" xr9:uid="{00000000-0011-0000-FFFF-FFFF05000000}">
      <tableStyleElement type="headerRow" dxfId="10"/>
      <tableStyleElement type="firstRowStripe" dxfId="9"/>
      <tableStyleElement type="secondRowStripe" dxfId="8"/>
    </tableStyle>
    <tableStyle name="CHH Cash Flow-style 2" pivot="0" count="3" xr9:uid="{00000000-0011-0000-FFFF-FFFF06000000}">
      <tableStyleElement type="headerRow" dxfId="7"/>
      <tableStyleElement type="firstRowStripe" dxfId="6"/>
      <tableStyleElement type="secondRowStripe" dxfId="5"/>
    </tableStyle>
    <tableStyle name="CHH Business Performance Ratios-style" pivot="0" count="3" xr9:uid="{00000000-0011-0000-FFFF-FFFF07000000}">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171450</xdr:colOff>
      <xdr:row>8</xdr:row>
      <xdr:rowOff>161925</xdr:rowOff>
    </xdr:from>
    <xdr:ext cx="10106025" cy="3248025"/>
    <xdr:sp macro="" textlink="">
      <xdr:nvSpPr>
        <xdr:cNvPr id="8" name="Shape 8">
          <a:extLst>
            <a:ext uri="{FF2B5EF4-FFF2-40B4-BE49-F238E27FC236}">
              <a16:creationId xmlns:a16="http://schemas.microsoft.com/office/drawing/2014/main" id="{00000000-0008-0000-0400-000008000000}"/>
            </a:ext>
          </a:extLst>
        </xdr:cNvPr>
        <xdr:cNvSpPr txBox="1"/>
      </xdr:nvSpPr>
      <xdr:spPr>
        <a:xfrm>
          <a:off x="302513" y="2165512"/>
          <a:ext cx="10086975" cy="3228976"/>
        </a:xfrm>
        <a:prstGeom prst="rect">
          <a:avLst/>
        </a:prstGeom>
        <a:noFill/>
        <a:ln>
          <a:noFill/>
        </a:ln>
      </xdr:spPr>
      <xdr:txBody>
        <a:bodyPr spcFirstLastPara="1" wrap="square" lIns="91425" tIns="45700" rIns="91425" bIns="45700" anchor="t" anchorCtr="0">
          <a:noAutofit/>
        </a:bodyPr>
        <a:lstStyle/>
        <a:p>
          <a:pPr marL="0" lvl="0" indent="0">
            <a:spcBef>
              <a:spcPts val="0"/>
            </a:spcBef>
            <a:spcAft>
              <a:spcPts val="0"/>
            </a:spcAft>
            <a:buNone/>
          </a:pPr>
          <a:r>
            <a:rPr lang="en-US" sz="1100" b="1" u="sng">
              <a:solidFill>
                <a:schemeClr val="dk1"/>
              </a:solidFill>
              <a:latin typeface="Calibri"/>
              <a:ea typeface="Calibri"/>
              <a:cs typeface="Calibri"/>
              <a:sym typeface="Calibri"/>
            </a:rPr>
            <a:t>Questions from Choice Hotels:</a:t>
          </a:r>
        </a:p>
        <a:p>
          <a:pPr marL="0" lvl="0" indent="0">
            <a:spcBef>
              <a:spcPts val="0"/>
            </a:spcBef>
            <a:spcAft>
              <a:spcPts val="0"/>
            </a:spcAft>
            <a:buNone/>
          </a:pPr>
          <a:r>
            <a:rPr lang="en-US" sz="1100" b="1" u="sng">
              <a:solidFill>
                <a:schemeClr val="dk1"/>
              </a:solidFill>
              <a:latin typeface="Calibri"/>
              <a:sym typeface="Calibri"/>
            </a:rPr>
            <a:t>Note: </a:t>
          </a:r>
          <a:r>
            <a:rPr lang="en-US" sz="1100" b="0">
              <a:solidFill>
                <a:sysClr val="windowText" lastClr="000000"/>
              </a:solidFill>
              <a:effectLst/>
              <a:latin typeface="+mn-lt"/>
              <a:ea typeface="+mn-ea"/>
              <a:cs typeface="+mn-cs"/>
            </a:rPr>
            <a:t>Use the ratios in your answers, and explain what the ratios mean.   Note: Shareholder equity remains negative at the end of 2017.  The deficit is decline.</a:t>
          </a:r>
          <a:r>
            <a:rPr lang="en-US" sz="1100" b="0" baseline="0">
              <a:solidFill>
                <a:sysClr val="windowText" lastClr="000000"/>
              </a:solidFill>
              <a:effectLst/>
              <a:latin typeface="+mn-lt"/>
              <a:ea typeface="+mn-ea"/>
              <a:cs typeface="+mn-cs"/>
            </a:rPr>
            <a:t>  The large negative equity was caused by earlier purchases of Treasury Stock.  This will make the equity multiplier, return on equity, and the debt to equity ratios meaningless.</a:t>
          </a:r>
        </a:p>
        <a:p>
          <a:pPr marL="0" lvl="0" indent="0">
            <a:spcBef>
              <a:spcPts val="0"/>
            </a:spcBef>
            <a:spcAft>
              <a:spcPts val="0"/>
            </a:spcAft>
            <a:buNone/>
          </a:pPr>
          <a:endParaRPr lang="en-US" sz="1100" b="0">
            <a:solidFill>
              <a:sysClr val="windowText" lastClr="000000"/>
            </a:solidFill>
          </a:endParaRPr>
        </a:p>
        <a:p>
          <a:r>
            <a:rPr lang="en-US" sz="1100">
              <a:effectLst/>
              <a:latin typeface="+mn-lt"/>
              <a:ea typeface="+mn-ea"/>
              <a:cs typeface="+mn-cs"/>
            </a:rPr>
            <a:t>1. </a:t>
          </a:r>
          <a:r>
            <a:rPr lang="en-US" sz="1100" b="1">
              <a:effectLst/>
              <a:latin typeface="+mn-lt"/>
              <a:ea typeface="+mn-ea"/>
              <a:cs typeface="+mn-cs"/>
            </a:rPr>
            <a:t>To help improve our operations, comment on how we are doing with respect to asset management. Are there any areas for improvement?</a:t>
          </a:r>
          <a:endParaRPr lang="en-US" sz="1100">
            <a:effectLst/>
            <a:latin typeface="+mn-lt"/>
            <a:ea typeface="+mn-ea"/>
            <a:cs typeface="+mn-cs"/>
          </a:endParaRPr>
        </a:p>
        <a:p>
          <a:r>
            <a:rPr lang="en-US" sz="1100" i="1">
              <a:effectLst/>
              <a:latin typeface="+mn-lt"/>
              <a:ea typeface="+mn-ea"/>
              <a:cs typeface="+mn-cs"/>
            </a:rPr>
            <a:t>Asset management of the company seems to be at the average level. In short term the quick ratio results are average, but debt to asset ratios of the company indicates that almost all the assets are financed by debt which is very high-risk indicator as debtholders has complete rights on the assets of the company, which affects it's operational effectiveness. Also debt to equity ratios is negative which again shows excess of liabilities o se assets of the company. Overall the asset management of the company is very poor and requires a lot of improvement</a:t>
          </a:r>
          <a:r>
            <a:rPr lang="en-US" sz="1100">
              <a:effectLst/>
              <a:latin typeface="+mn-lt"/>
              <a:ea typeface="+mn-ea"/>
              <a:cs typeface="+mn-cs"/>
            </a:rPr>
            <a:t>.</a:t>
          </a:r>
        </a:p>
        <a:p>
          <a:r>
            <a:rPr lang="en-US" sz="1100">
              <a:effectLst/>
              <a:latin typeface="+mn-lt"/>
              <a:ea typeface="+mn-ea"/>
              <a:cs typeface="+mn-cs"/>
            </a:rPr>
            <a:t>2. </a:t>
          </a:r>
          <a:r>
            <a:rPr lang="en-US" sz="1100" b="1">
              <a:effectLst/>
              <a:latin typeface="+mn-lt"/>
              <a:ea typeface="+mn-ea"/>
              <a:cs typeface="+mn-cs"/>
            </a:rPr>
            <a:t>To measure our company's solvency, which of these ratios would we use and why? For Companies with deficits in shareholder equity, many analysts look to consistent strong cash flow from operations as the best indication of solvency</a:t>
          </a:r>
          <a:endParaRPr lang="en-US" sz="1100">
            <a:effectLst/>
            <a:latin typeface="+mn-lt"/>
            <a:ea typeface="+mn-ea"/>
            <a:cs typeface="+mn-cs"/>
          </a:endParaRPr>
        </a:p>
        <a:p>
          <a:r>
            <a:rPr lang="en-US" sz="1100" i="1">
              <a:effectLst/>
              <a:latin typeface="+mn-lt"/>
              <a:ea typeface="+mn-ea"/>
              <a:cs typeface="+mn-cs"/>
            </a:rPr>
            <a:t>The best ratio to measure a company’s is the solvency is debt to equity ratio and debt to asset ratio, in case of measuring short term solvency position quick ratio can be used. Yes, for companies with deficit shareholder equity, it is very important that it should have stronger operating Cash flow but if company has employed too much debt then it will not help much as those stronger Cash flows from operation will soon be drown off by the interest on debt.</a:t>
          </a:r>
        </a:p>
        <a:p>
          <a:r>
            <a:rPr lang="en-US" sz="1100">
              <a:effectLst/>
              <a:latin typeface="+mn-lt"/>
              <a:ea typeface="+mn-ea"/>
              <a:cs typeface="+mn-cs"/>
            </a:rPr>
            <a:t>3. </a:t>
          </a:r>
          <a:r>
            <a:rPr lang="en-US" sz="1100" b="1">
              <a:effectLst/>
              <a:latin typeface="+mn-lt"/>
              <a:ea typeface="+mn-ea"/>
              <a:cs typeface="+mn-cs"/>
            </a:rPr>
            <a:t>In an effort to help us improve our overall debt situation, we would like you to provide us with an assessment of our company's solvency and leverage.  What would be your plan to achieve positive equity?</a:t>
          </a:r>
          <a:endParaRPr lang="en-US" sz="1100">
            <a:effectLst/>
            <a:latin typeface="+mn-lt"/>
            <a:ea typeface="+mn-ea"/>
            <a:cs typeface="+mn-cs"/>
          </a:endParaRPr>
        </a:p>
        <a:p>
          <a:r>
            <a:rPr lang="en-US" sz="1100" i="1">
              <a:effectLst/>
              <a:latin typeface="+mn-lt"/>
              <a:ea typeface="+mn-ea"/>
              <a:cs typeface="+mn-cs"/>
            </a:rPr>
            <a:t>Company's solvency position represented by the debt to equity ratios goes to show that equity is negative, and resulting in the debtholder having little to no cushion. This means no security/reassurance that they will show a return on their funds. Ratio used to determine solvency is debt to asset ratio which is 1.42, resulting in the company having more debt than it does assets.  This shows solvency condition of the company is poor.</a:t>
          </a:r>
        </a:p>
        <a:p>
          <a:r>
            <a:rPr lang="en-US" sz="1100" i="1">
              <a:effectLst/>
              <a:latin typeface="+mn-lt"/>
              <a:ea typeface="+mn-ea"/>
              <a:cs typeface="+mn-cs"/>
            </a:rPr>
            <a:t>Leverage of the company is indicated by equity multiplier which is also negative for the company</a:t>
          </a:r>
          <a:r>
            <a:rPr lang="en-US" sz="1100">
              <a:effectLst/>
              <a:latin typeface="+mn-lt"/>
              <a:ea typeface="+mn-ea"/>
              <a:cs typeface="+mn-cs"/>
            </a:rPr>
            <a:t>.</a:t>
          </a:r>
        </a:p>
        <a:p>
          <a:r>
            <a:rPr lang="en-US" sz="1100">
              <a:effectLst/>
              <a:latin typeface="+mn-lt"/>
              <a:ea typeface="+mn-ea"/>
              <a:cs typeface="+mn-cs"/>
            </a:rPr>
            <a:t>4. </a:t>
          </a:r>
          <a:r>
            <a:rPr lang="en-US" sz="1100" b="1">
              <a:effectLst/>
              <a:latin typeface="+mn-lt"/>
              <a:ea typeface="+mn-ea"/>
              <a:cs typeface="+mn-cs"/>
            </a:rPr>
            <a:t>Why might the ratios have increased or decreased?</a:t>
          </a:r>
          <a:endParaRPr lang="en-US" sz="1100">
            <a:effectLst/>
            <a:latin typeface="+mn-lt"/>
            <a:ea typeface="+mn-ea"/>
            <a:cs typeface="+mn-cs"/>
          </a:endParaRPr>
        </a:p>
        <a:p>
          <a:r>
            <a:rPr lang="en-US" sz="1100" i="1">
              <a:effectLst/>
              <a:latin typeface="+mn-lt"/>
              <a:ea typeface="+mn-ea"/>
              <a:cs typeface="+mn-cs"/>
            </a:rPr>
            <a:t>Excessive borrowing = to make up for losses company could fill the weak liquidity position arising as a consequence of which with borrowing has led to excessive borrowing in an attempt to lower debt to equity and increase debt to at assets ratio.</a:t>
          </a:r>
        </a:p>
        <a:p>
          <a:r>
            <a:rPr lang="en-US" sz="1100" i="1">
              <a:effectLst/>
              <a:latin typeface="+mn-lt"/>
              <a:ea typeface="+mn-ea"/>
              <a:cs typeface="+mn-cs"/>
            </a:rPr>
            <a:t>High compensation of dividend = it may be possible that the company is paying a high proportion of its retained earnings in the form of dividend.</a:t>
          </a:r>
        </a:p>
        <a:p>
          <a:pPr marL="0" lvl="0" indent="0">
            <a:spcBef>
              <a:spcPts val="0"/>
            </a:spcBef>
            <a:spcAft>
              <a:spcPts val="0"/>
            </a:spcAft>
            <a:buNone/>
          </a:pPr>
          <a:endParaRPr lang="en-US" sz="1100">
            <a:effectLst/>
            <a:latin typeface="+mn-lt"/>
            <a:ea typeface="+mn-ea"/>
            <a:cs typeface="+mn-cs"/>
          </a:endParaRPr>
        </a:p>
        <a:p>
          <a:pPr marL="0" lvl="0" indent="0">
            <a:spcBef>
              <a:spcPts val="0"/>
            </a:spcBef>
            <a:spcAft>
              <a:spcPts val="0"/>
            </a:spcAft>
            <a:buNone/>
          </a:pPr>
          <a:endParaRPr lang="en-US" sz="1400"/>
        </a:p>
        <a:p>
          <a:pPr marL="0" lvl="0" indent="0">
            <a:spcBef>
              <a:spcPts val="0"/>
            </a:spcBef>
            <a:spcAft>
              <a:spcPts val="0"/>
            </a:spcAft>
            <a:buNone/>
          </a:pPr>
          <a:endParaRPr lang="en-US" sz="1100"/>
        </a:p>
      </xdr:txBody>
    </xdr:sp>
    <xdr:clientData fLocksWithSheet="0"/>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CH%20Balance%20Shee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HH Income Statement"/>
      <sheetName val="CHH Balance Sheet"/>
      <sheetName val="CHH Cash Flow"/>
      <sheetName val="CHH Business Performance Ratios"/>
      <sheetName val="CHH Balance Sheet Ratios"/>
    </sheetNames>
    <sheetDataSet>
      <sheetData sheetId="0"/>
      <sheetData sheetId="1"/>
      <sheetData sheetId="2">
        <row r="30">
          <cell r="I30">
            <v>294497</v>
          </cell>
          <cell r="J30">
            <v>263668</v>
          </cell>
        </row>
        <row r="37">
          <cell r="I37">
            <v>1139709</v>
          </cell>
          <cell r="J37">
            <v>1163817</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le_8" displayName="Table_8" ref="A2:D8">
  <tableColumns count="4">
    <tableColumn id="1" xr3:uid="{00000000-0010-0000-0600-000001000000}" name="Ratios"/>
    <tableColumn id="2" xr3:uid="{00000000-0010-0000-0600-000002000000}" name="2017" dataDxfId="1">
      <calculatedColumnFormula>1007356/125452</calculatedColumnFormula>
    </tableColumn>
    <tableColumn id="3" xr3:uid="{00000000-0010-0000-0600-000003000000}" name="2016"/>
    <tableColumn id="4" xr3:uid="{00000000-0010-0000-0600-000004000000}" name="Percent change from 2016 to 2017" dataDxfId="0" dataCellStyle="Percent">
      <calculatedColumnFormula>(B3/C3)-1</calculatedColumnFormula>
    </tableColumn>
  </tableColumns>
  <tableStyleInfo name="CHH Business Performance Ratios-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outlinePr summaryBelow="0" summaryRight="0"/>
  </sheetPr>
  <dimension ref="A1:Z995"/>
  <sheetViews>
    <sheetView tabSelected="1" zoomScale="115" zoomScaleNormal="115" workbookViewId="0">
      <selection activeCell="A4" sqref="A4"/>
    </sheetView>
  </sheetViews>
  <sheetFormatPr defaultColWidth="14.42578125" defaultRowHeight="15" customHeight="1" x14ac:dyDescent="0.25"/>
  <cols>
    <col min="1" max="1" width="32" customWidth="1"/>
    <col min="2" max="2" width="17.85546875" customWidth="1"/>
    <col min="3" max="3" width="8.85546875" customWidth="1"/>
    <col min="4" max="4" width="16.140625" customWidth="1"/>
    <col min="5" max="5" width="8.85546875" customWidth="1"/>
    <col min="6" max="6" width="70.42578125" customWidth="1"/>
    <col min="7" max="26" width="8.85546875" customWidth="1"/>
  </cols>
  <sheetData>
    <row r="1" spans="1:26" x14ac:dyDescent="0.25">
      <c r="A1" s="12" t="s">
        <v>0</v>
      </c>
      <c r="B1" s="12"/>
      <c r="C1" s="12"/>
      <c r="D1" s="9" t="s">
        <v>10</v>
      </c>
      <c r="E1" s="1"/>
      <c r="F1" s="1"/>
      <c r="G1" s="1"/>
      <c r="H1" s="1"/>
      <c r="I1" s="1"/>
      <c r="J1" s="1"/>
      <c r="K1" s="1"/>
      <c r="L1" s="1"/>
      <c r="M1" s="1"/>
      <c r="N1" s="1"/>
      <c r="O1" s="1"/>
      <c r="P1" s="1"/>
      <c r="Q1" s="1"/>
      <c r="R1" s="1"/>
      <c r="S1" s="1"/>
      <c r="T1" s="1"/>
      <c r="U1" s="1"/>
      <c r="V1" s="1"/>
      <c r="W1" s="1"/>
      <c r="X1" s="1"/>
      <c r="Y1" s="1"/>
      <c r="Z1" s="1"/>
    </row>
    <row r="2" spans="1:26" ht="45" x14ac:dyDescent="0.25">
      <c r="A2" s="2" t="s">
        <v>1</v>
      </c>
      <c r="B2" s="2" t="s">
        <v>12</v>
      </c>
      <c r="C2" s="2" t="s">
        <v>2</v>
      </c>
      <c r="D2" s="3" t="s">
        <v>11</v>
      </c>
      <c r="E2" s="1"/>
      <c r="F2" s="5" t="s">
        <v>3</v>
      </c>
      <c r="G2" s="1"/>
      <c r="H2" s="1"/>
      <c r="I2" s="1"/>
      <c r="J2" s="1"/>
      <c r="K2" s="1"/>
      <c r="L2" s="1"/>
      <c r="M2" s="1"/>
      <c r="N2" s="1"/>
      <c r="O2" s="1"/>
      <c r="P2" s="1"/>
      <c r="Q2" s="1"/>
      <c r="R2" s="1"/>
      <c r="S2" s="1"/>
      <c r="T2" s="1"/>
      <c r="U2" s="1"/>
      <c r="V2" s="1"/>
      <c r="W2" s="1"/>
      <c r="X2" s="1"/>
      <c r="Y2" s="1"/>
      <c r="Z2" s="1"/>
    </row>
    <row r="3" spans="1:26" x14ac:dyDescent="0.25">
      <c r="A3" s="4" t="s">
        <v>4</v>
      </c>
      <c r="B3" s="6">
        <f t="shared" ref="B3" si="0">1007356/125452</f>
        <v>8.0298121990880968</v>
      </c>
      <c r="C3" s="6">
        <f>924641/107336</f>
        <v>8.614453678169486</v>
      </c>
      <c r="D3" s="11">
        <f t="shared" ref="D3:D8" si="1">(B3/C3)-1</f>
        <v>-6.7867505116775084E-2</v>
      </c>
      <c r="E3" s="1"/>
      <c r="F3" s="10" t="s">
        <v>17</v>
      </c>
      <c r="G3" s="1"/>
      <c r="H3" s="1"/>
      <c r="I3" s="1"/>
      <c r="J3" s="1"/>
      <c r="K3" s="1"/>
      <c r="L3" s="1"/>
      <c r="M3" s="1"/>
      <c r="N3" s="1"/>
      <c r="O3" s="1"/>
      <c r="P3" s="1"/>
      <c r="Q3" s="1"/>
      <c r="R3" s="1"/>
      <c r="S3" s="1"/>
      <c r="T3" s="1"/>
      <c r="U3" s="1"/>
      <c r="V3" s="1"/>
      <c r="W3" s="1"/>
      <c r="X3" s="1"/>
      <c r="Y3" s="1"/>
      <c r="Z3" s="1"/>
    </row>
    <row r="4" spans="1:26" x14ac:dyDescent="0.25">
      <c r="A4" s="4" t="s">
        <v>5</v>
      </c>
      <c r="B4" s="6">
        <f>402933/294497</f>
        <v>1.3682074859845772</v>
      </c>
      <c r="C4" s="6">
        <f>344873/263668</f>
        <v>1.3079820076763202</v>
      </c>
      <c r="D4" s="11">
        <f t="shared" si="1"/>
        <v>4.6044577031491229E-2</v>
      </c>
      <c r="E4" s="1"/>
      <c r="F4" s="10" t="s">
        <v>16</v>
      </c>
      <c r="G4" s="1"/>
      <c r="H4" s="1"/>
      <c r="I4" s="1"/>
      <c r="J4" s="1"/>
      <c r="K4" s="1"/>
      <c r="L4" s="1"/>
      <c r="M4" s="1"/>
      <c r="N4" s="1"/>
      <c r="O4" s="1"/>
      <c r="P4" s="1"/>
      <c r="Q4" s="1"/>
      <c r="R4" s="1"/>
      <c r="S4" s="1"/>
      <c r="T4" s="1"/>
      <c r="U4" s="1"/>
      <c r="V4" s="1"/>
      <c r="W4" s="1"/>
      <c r="X4" s="1"/>
      <c r="Y4" s="1"/>
      <c r="Z4" s="1"/>
    </row>
    <row r="5" spans="1:26" x14ac:dyDescent="0.25">
      <c r="A5" s="4" t="s">
        <v>6</v>
      </c>
      <c r="B5" s="6">
        <f>'[1]CHH Balance Sheet'!I30/'[1]CHH Balance Sheet'!I37</f>
        <v>0.25839666090203728</v>
      </c>
      <c r="C5" s="6">
        <f>'[1]CHH Balance Sheet'!J30/'[1]CHH Balance Sheet'!J37</f>
        <v>0.22655451845092484</v>
      </c>
      <c r="D5" s="11">
        <f t="shared" si="1"/>
        <v>0.14054958015772234</v>
      </c>
      <c r="E5" s="1"/>
      <c r="F5" s="10" t="s">
        <v>15</v>
      </c>
      <c r="G5" s="1"/>
      <c r="H5" s="1"/>
      <c r="I5" s="1"/>
      <c r="J5" s="1"/>
      <c r="K5" s="1"/>
      <c r="L5" s="1"/>
      <c r="M5" s="1"/>
      <c r="N5" s="1"/>
      <c r="O5" s="1"/>
      <c r="P5" s="1"/>
      <c r="Q5" s="1"/>
      <c r="R5" s="1"/>
      <c r="S5" s="1"/>
      <c r="T5" s="1"/>
      <c r="U5" s="1"/>
      <c r="V5" s="1"/>
      <c r="W5" s="1"/>
      <c r="X5" s="1"/>
      <c r="Y5" s="1"/>
      <c r="Z5" s="1"/>
    </row>
    <row r="6" spans="1:26" x14ac:dyDescent="0.25">
      <c r="A6" s="4" t="s">
        <v>7</v>
      </c>
      <c r="B6" s="6">
        <f>1139790/-212102</f>
        <v>-5.3737824254368185</v>
      </c>
      <c r="C6" s="6">
        <f>1163817/-311349</f>
        <v>-3.737982135802588</v>
      </c>
      <c r="D6" s="11">
        <f t="shared" si="1"/>
        <v>0.43761586604881009</v>
      </c>
      <c r="E6" s="1"/>
      <c r="F6" s="10" t="s">
        <v>18</v>
      </c>
      <c r="G6" s="1"/>
      <c r="H6" s="1"/>
      <c r="I6" s="1"/>
      <c r="J6" s="1"/>
      <c r="K6" s="1"/>
      <c r="L6" s="1"/>
      <c r="M6" s="1"/>
      <c r="N6" s="1"/>
      <c r="O6" s="1"/>
      <c r="P6" s="1"/>
      <c r="Q6" s="1"/>
      <c r="R6" s="1"/>
      <c r="S6" s="1"/>
      <c r="T6" s="1"/>
      <c r="U6" s="1"/>
      <c r="V6" s="1"/>
      <c r="W6" s="1"/>
      <c r="X6" s="1"/>
      <c r="Y6" s="1"/>
      <c r="Z6" s="1"/>
    </row>
    <row r="7" spans="1:26" x14ac:dyDescent="0.25">
      <c r="A7" s="4" t="s">
        <v>13</v>
      </c>
      <c r="B7" s="6">
        <f>927607/-212102</f>
        <v>-4.3734005337054818</v>
      </c>
      <c r="C7" s="6">
        <f>852468/-311349</f>
        <v>-2.737982135802588</v>
      </c>
      <c r="D7" s="11">
        <f t="shared" si="1"/>
        <v>0.59730791392599847</v>
      </c>
      <c r="E7" s="1"/>
      <c r="F7" s="7" t="s">
        <v>14</v>
      </c>
      <c r="G7" s="1"/>
      <c r="H7" s="1"/>
      <c r="I7" s="1"/>
      <c r="J7" s="1"/>
      <c r="K7" s="1"/>
      <c r="L7" s="1"/>
      <c r="M7" s="1"/>
      <c r="N7" s="1"/>
      <c r="O7" s="1"/>
      <c r="P7" s="1"/>
      <c r="Q7" s="1"/>
      <c r="R7" s="1"/>
      <c r="S7" s="1"/>
      <c r="T7" s="1"/>
      <c r="U7" s="1"/>
      <c r="V7" s="1"/>
      <c r="W7" s="1"/>
      <c r="X7" s="1"/>
      <c r="Y7" s="1"/>
      <c r="Z7" s="1"/>
    </row>
    <row r="8" spans="1:26" x14ac:dyDescent="0.25">
      <c r="A8" s="4" t="s">
        <v>8</v>
      </c>
      <c r="B8" s="6">
        <f>114893/927607</f>
        <v>0.12385956552721142</v>
      </c>
      <c r="C8" s="6">
        <f>139371/852468</f>
        <v>0.16349118090063205</v>
      </c>
      <c r="D8" s="11">
        <f t="shared" si="1"/>
        <v>-0.24240827642873441</v>
      </c>
      <c r="E8" s="1"/>
      <c r="F8" s="7" t="s">
        <v>9</v>
      </c>
      <c r="G8" s="1"/>
      <c r="H8" s="1"/>
      <c r="I8" s="1"/>
      <c r="J8" s="1"/>
      <c r="K8" s="1"/>
      <c r="L8" s="1"/>
      <c r="M8" s="1"/>
      <c r="N8" s="1"/>
      <c r="O8" s="1"/>
      <c r="P8" s="1"/>
      <c r="Q8" s="1"/>
      <c r="R8" s="1"/>
      <c r="S8" s="1"/>
      <c r="T8" s="1"/>
      <c r="U8" s="1"/>
      <c r="V8" s="1"/>
      <c r="W8" s="1"/>
      <c r="X8" s="1"/>
      <c r="Y8" s="1"/>
      <c r="Z8" s="1"/>
    </row>
    <row r="9" spans="1:26" x14ac:dyDescent="0.25">
      <c r="A9" s="1"/>
      <c r="B9" s="1"/>
      <c r="C9" s="8"/>
      <c r="D9" s="1"/>
      <c r="E9" s="1"/>
      <c r="F9" s="1"/>
      <c r="G9" s="1"/>
      <c r="H9" s="1"/>
      <c r="I9" s="1"/>
      <c r="J9" s="1"/>
      <c r="K9" s="1"/>
      <c r="L9" s="1"/>
      <c r="M9" s="1"/>
      <c r="N9" s="1"/>
      <c r="O9" s="1"/>
      <c r="P9" s="1"/>
      <c r="Q9" s="1"/>
      <c r="R9" s="1"/>
      <c r="S9" s="1"/>
      <c r="T9" s="1"/>
      <c r="U9" s="1"/>
      <c r="V9" s="1"/>
      <c r="W9" s="1"/>
      <c r="X9" s="1"/>
      <c r="Y9" s="1"/>
      <c r="Z9" s="1"/>
    </row>
    <row r="10" spans="1:26"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x14ac:dyDescent="0.2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1">
    <mergeCell ref="A1:C1"/>
  </mergeCells>
  <pageMargins left="0.7" right="0.7" top="0.75" bottom="0.75" header="0" footer="0"/>
  <pageSetup scale="75"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CHH Business Performance Ratios</vt:lpstr>
      <vt:lpstr>'CHH Business Performance Ratios'!Print_Area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Brandon Schweitzer</dc:creator>
  <cp:lastModifiedBy>Krystie1984</cp:lastModifiedBy>
  <cp:lastPrinted>2018-10-25T17:12:15Z</cp:lastPrinted>
  <dcterms:created xsi:type="dcterms:W3CDTF">2018-05-29T18:00:58Z</dcterms:created>
  <dcterms:modified xsi:type="dcterms:W3CDTF">2018-10-31T01:22:32Z</dcterms:modified>
</cp:coreProperties>
</file>